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neves\OneDrive - Instituto Superior de Economia e Gestao da Universidade de Lisboa\Teaching-Portuguese\Aulas-ISEG\Planeamento e Controlo Gestao - Licenciatura\Casos PCG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" l="1"/>
  <c r="C77" i="1"/>
  <c r="D90" i="1"/>
  <c r="D88" i="1"/>
  <c r="C88" i="1"/>
  <c r="B88" i="1"/>
  <c r="B52" i="1"/>
  <c r="D51" i="1"/>
  <c r="D48" i="1"/>
  <c r="C91" i="1" l="1"/>
  <c r="D91" i="1" s="1"/>
  <c r="D92" i="1" s="1"/>
  <c r="B77" i="1"/>
  <c r="D52" i="1"/>
  <c r="C53" i="1" s="1"/>
  <c r="D80" i="1"/>
  <c r="C80" i="1"/>
  <c r="D79" i="1"/>
  <c r="B79" i="1" s="1"/>
  <c r="B28" i="1"/>
  <c r="B84" i="1" s="1"/>
  <c r="B26" i="1"/>
  <c r="B82" i="1" s="1"/>
  <c r="D20" i="1"/>
  <c r="D23" i="1" s="1"/>
  <c r="B23" i="1" s="1"/>
  <c r="C20" i="1"/>
  <c r="B58" i="1"/>
  <c r="B57" i="1"/>
  <c r="B56" i="1"/>
  <c r="A41" i="1"/>
  <c r="B41" i="1"/>
  <c r="B43" i="1" s="1"/>
  <c r="B59" i="1" l="1"/>
  <c r="B60" i="1" s="1"/>
  <c r="B62" i="1" s="1"/>
  <c r="B20" i="1"/>
  <c r="D21" i="1"/>
  <c r="D24" i="1" s="1"/>
  <c r="B24" i="1" s="1"/>
  <c r="B80" i="1"/>
  <c r="B21" i="1"/>
  <c r="B25" i="1"/>
  <c r="C76" i="1"/>
  <c r="B76" i="1" s="1"/>
  <c r="B78" i="1" s="1"/>
  <c r="B22" i="1" l="1"/>
  <c r="B27" i="1"/>
  <c r="B29" i="1" s="1"/>
  <c r="B81" i="1"/>
  <c r="B83" i="1" s="1"/>
  <c r="B85" i="1" s="1"/>
</calcChain>
</file>

<file path=xl/sharedStrings.xml><?xml version="1.0" encoding="utf-8"?>
<sst xmlns="http://schemas.openxmlformats.org/spreadsheetml/2006/main" count="91" uniqueCount="85">
  <si>
    <t>Custos fixos</t>
  </si>
  <si>
    <t>Capital Investido</t>
  </si>
  <si>
    <t>Objetivo de EVA a alcançar</t>
  </si>
  <si>
    <t>Capacidade máxima (Nº de BITS)</t>
  </si>
  <si>
    <t>Vendas para clientes externos (Nº de BITS)</t>
  </si>
  <si>
    <t>Preço de venda para clientes externos (€/BIT)</t>
  </si>
  <si>
    <t>Custo variável unitário (€/BIT)</t>
  </si>
  <si>
    <t>Divisão C</t>
  </si>
  <si>
    <t>Identificou 2 empresas fornecedoras de BIT</t>
  </si>
  <si>
    <t>Divisão A - Produz BITS</t>
  </si>
  <si>
    <t>Empresa X vende mínimo de 50000 unidades</t>
  </si>
  <si>
    <t>Empresa Z</t>
  </si>
  <si>
    <t>Custos de comercialização poupados</t>
  </si>
  <si>
    <t>Preço equivalente a vender externamente</t>
  </si>
  <si>
    <t>Custos variáveis</t>
  </si>
  <si>
    <t>Capacidade</t>
  </si>
  <si>
    <t>Margem de contribuição</t>
  </si>
  <si>
    <t>Vendas internas</t>
  </si>
  <si>
    <t>Custos variáveis para clientes externos</t>
  </si>
  <si>
    <t>Custos variáveis para clientes internos</t>
  </si>
  <si>
    <t xml:space="preserve">   Total custos variáveis</t>
  </si>
  <si>
    <t xml:space="preserve">   Custos fixos</t>
  </si>
  <si>
    <t>Resultado operacional</t>
  </si>
  <si>
    <t>Vendas totais</t>
  </si>
  <si>
    <t>Custo de capital</t>
  </si>
  <si>
    <t>Custo do capital</t>
  </si>
  <si>
    <t>Resultado residual</t>
  </si>
  <si>
    <t>Custo fixo unitário no máximo de capacidade</t>
  </si>
  <si>
    <t>Vendas ao exterior</t>
  </si>
  <si>
    <t>Resultados operacional</t>
  </si>
  <si>
    <t>Com o PTI a 26€ pratica um preço mais interessante para a Divisão B do que o melhor concorrente, é um preço equivalente a vender para o exterior e consegue ultrapassar o objetivo de resultado residual</t>
  </si>
  <si>
    <t>Conclusão: O PTI adequado é 26€</t>
  </si>
  <si>
    <t>Note-se que ao vender internamente 60.000 só terá capacidade de vender a clientes externos 90.000 unidades, pelo que tem um custo de oportunidade por vender internamente. O PTI é o preço que resolve todos os problemas, na medida em que para A é um preço equivalente a vender ao exterior e para C é um preço vantajoso face à concorrencia.</t>
  </si>
  <si>
    <t>Custos variáveis para o exterior</t>
  </si>
  <si>
    <t>Custos variáveis para o interior</t>
  </si>
  <si>
    <t>Alternativamente podia fazer a equação:</t>
  </si>
  <si>
    <t>EVA=RO-Km.CI</t>
  </si>
  <si>
    <t>180.000=RO-12%*3.200.00</t>
  </si>
  <si>
    <t>=&gt; RO= 564.000</t>
  </si>
  <si>
    <t>Depois:</t>
  </si>
  <si>
    <t>RO=Q*p+Qi*PTI-22€*Q-20€*Qi-1.080.000€ = 564,000</t>
  </si>
  <si>
    <t>CASO ACF - AVALIAÇÃO DA PERFORMANCE</t>
  </si>
  <si>
    <t>PTI = 25,35€ é o preço que permitiria à Divisão A alcançar o seu objetivo de EVA</t>
  </si>
  <si>
    <t>a) Calcular o PTI  para a Divisão A poder alcançar o objetivo de EVA igual a 180.000€</t>
  </si>
  <si>
    <t>Preço ou Custo unitário</t>
  </si>
  <si>
    <t>Quantidades</t>
  </si>
  <si>
    <t>Valor (em €)</t>
  </si>
  <si>
    <t>Vendas a clientes externos</t>
  </si>
  <si>
    <t>b) Os PTI para considerar os custos de oportunidade de cada Divisão</t>
  </si>
  <si>
    <t>Na ótica da Divisão A este seria o PTI equivalente a vender no exterior. Esse preço é competitivo com o preço da empresa Z, mas não é competitivo com o preço da empresa X. Note-se que a quantidade neste caso é de 50.000 unidades no minimo e a Divisão A só tem capacidade para 40.000 unidades.</t>
  </si>
  <si>
    <t>Então para a divisão A, um PTI acima de 25,35€ permitia atingir os seus objetivos de EVA e 33,00€ o preço equivalente ao mercado de produção até 40.000 unidades.</t>
  </si>
  <si>
    <t>Comecemos pela otica da divisão A:</t>
  </si>
  <si>
    <t>Quanto à Divisão B:</t>
  </si>
  <si>
    <t>Pode comprar a X</t>
  </si>
  <si>
    <t>Q</t>
  </si>
  <si>
    <t xml:space="preserve">P </t>
  </si>
  <si>
    <t>Valor</t>
  </si>
  <si>
    <t>Se a divisão A só pode fornecer 40.000 à Divisão B, esta teria de ir ao mercado comprar 20.000 unidades</t>
  </si>
  <si>
    <t>Compra da Divisão B ao exterior</t>
  </si>
  <si>
    <t>Este seria o valor que B poderia pagar a A pelas 40.000 unidades sem ser prejudicado</t>
  </si>
  <si>
    <t>Assim, o PTI que estaria disposto a pagar seria:</t>
  </si>
  <si>
    <t>O custo variável unitário de A para vendas internas é 20€.</t>
  </si>
  <si>
    <t>O custo fixo, é neste caso um sunk cost para a divisão A.</t>
  </si>
  <si>
    <t>O cliente interno B estará disposto a pagar até 25,5€</t>
  </si>
  <si>
    <t>Então um PTI &gt;=25,35€ e &lt;25,50€ é o que interessa a ambas as divisões</t>
  </si>
  <si>
    <t>Analisemos os custos totais unitários no máximo de capacidade da divisão A:</t>
  </si>
  <si>
    <t>Custo total unitário para o exterior</t>
  </si>
  <si>
    <t>Custos internos evitados</t>
  </si>
  <si>
    <t>Custo total unitário para o interior</t>
  </si>
  <si>
    <t>Mas note-se que o custo fixo deixa de ser relevante, pois é um "sunk cost" se a Divisão B decidir comprar externamente</t>
  </si>
  <si>
    <t>Assim, conclui-se:</t>
  </si>
  <si>
    <t>O preço de 25,35€ é superior ao custo variável e permite que a Divisão A alcance o EVA desejado</t>
  </si>
  <si>
    <t>Por exemplo, o seguinte PTI interessa a ambos:</t>
  </si>
  <si>
    <t>c) Análise de impacto que a politica de preço pode ter na empresa</t>
  </si>
  <si>
    <t>Caso o PTI esteja no intervalo calculado anteriormente, em particular com 25,425€:</t>
  </si>
  <si>
    <t>Divisão A:</t>
  </si>
  <si>
    <t>Divisão B:</t>
  </si>
  <si>
    <t>Ganhos que ficam na Divisão B e consequentementena empresa:</t>
  </si>
  <si>
    <t>A Divisão A consegue superar o seu objetivo de EVA em 3.000€</t>
  </si>
  <si>
    <t>Custos se recorrer à transferencia interna</t>
  </si>
  <si>
    <t>Aquisições internas</t>
  </si>
  <si>
    <t>Custos se não recorrer à transferencia interna, compra a X</t>
  </si>
  <si>
    <t>Aquisições no exterior, à empresa Z</t>
  </si>
  <si>
    <t>Como se pode ver, cada divisão repartiu igualmente os ganhos entre elas: 3000€ para cada divisão.</t>
  </si>
  <si>
    <t>Pode testar e ver que se o PTI fosse 25,5€, a divisão A captava a toralidade dos 6.000€. Se o PTI fosse 25,35€ então seri a Divisão B a captar esses 6000€ de 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</si>
</sst>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\ &quot;€&quot;"/>
    <numFmt numFmtId="168" formatCode="_-* #,##0.000\ &quot;€&quot;_-;\-* #,##0.000\ &quot;€&quot;_-;_-* &quot;-&quot;??\ &quot;€&quot;_-;_-@_-"/>
    <numFmt numFmtId="169" formatCode="#,##0.000\ &quot;€&quot;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/>
    <xf numFmtId="3" fontId="1" fillId="0" borderId="1" xfId="0" applyNumberFormat="1" applyFont="1" applyBorder="1"/>
    <xf numFmtId="164" fontId="1" fillId="0" borderId="1" xfId="0" applyNumberFormat="1" applyFont="1" applyBorder="1"/>
    <xf numFmtId="165" fontId="1" fillId="0" borderId="1" xfId="0" applyNumberFormat="1" applyFont="1" applyBorder="1"/>
    <xf numFmtId="0" fontId="2" fillId="0" borderId="0" xfId="0" applyFont="1"/>
    <xf numFmtId="0" fontId="1" fillId="0" borderId="0" xfId="0" applyFont="1"/>
    <xf numFmtId="0" fontId="2" fillId="0" borderId="1" xfId="0" applyFont="1" applyBorder="1"/>
    <xf numFmtId="0" fontId="4" fillId="0" borderId="0" xfId="0" applyFont="1"/>
    <xf numFmtId="165" fontId="1" fillId="0" borderId="0" xfId="0" applyNumberFormat="1" applyFont="1"/>
    <xf numFmtId="164" fontId="1" fillId="0" borderId="0" xfId="0" applyNumberFormat="1" applyFont="1"/>
    <xf numFmtId="3" fontId="1" fillId="0" borderId="0" xfId="0" applyNumberFormat="1" applyFont="1"/>
    <xf numFmtId="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Fill="1"/>
    <xf numFmtId="0" fontId="1" fillId="0" borderId="0" xfId="0" quotePrefix="1" applyFont="1"/>
    <xf numFmtId="0" fontId="1" fillId="0" borderId="0" xfId="0" applyFont="1" applyAlignment="1">
      <alignment horizontal="left" vertical="top" wrapText="1"/>
    </xf>
    <xf numFmtId="8" fontId="1" fillId="0" borderId="0" xfId="0" applyNumberFormat="1" applyFont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5" fontId="2" fillId="0" borderId="0" xfId="0" applyNumberFormat="1" applyFont="1"/>
    <xf numFmtId="0" fontId="2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horizontal="right" wrapText="1"/>
    </xf>
    <xf numFmtId="168" fontId="1" fillId="0" borderId="0" xfId="1" applyNumberFormat="1" applyFont="1"/>
    <xf numFmtId="0" fontId="1" fillId="0" borderId="0" xfId="0" applyFont="1" applyAlignment="1">
      <alignment horizontal="left" vertical="top"/>
    </xf>
    <xf numFmtId="0" fontId="1" fillId="0" borderId="0" xfId="0" applyFont="1" applyAlignment="1"/>
    <xf numFmtId="168" fontId="1" fillId="0" borderId="0" xfId="0" applyNumberFormat="1" applyFont="1"/>
    <xf numFmtId="169" fontId="1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tabSelected="1" workbookViewId="0">
      <selection activeCell="G83" sqref="G83"/>
    </sheetView>
  </sheetViews>
  <sheetFormatPr defaultRowHeight="12.75" x14ac:dyDescent="0.2"/>
  <cols>
    <col min="1" max="1" width="43.140625" style="6" customWidth="1"/>
    <col min="2" max="2" width="12.7109375" style="6" bestFit="1" customWidth="1"/>
    <col min="3" max="3" width="11.28515625" style="6" bestFit="1" customWidth="1"/>
    <col min="4" max="4" width="11.7109375" style="6" bestFit="1" customWidth="1"/>
    <col min="5" max="7" width="11.28515625" style="6" bestFit="1" customWidth="1"/>
    <col min="8" max="8" width="10.28515625" style="6" bestFit="1" customWidth="1"/>
    <col min="9" max="16384" width="9.140625" style="6"/>
  </cols>
  <sheetData>
    <row r="1" spans="1:2" ht="15" x14ac:dyDescent="0.25">
      <c r="A1" s="8" t="s">
        <v>41</v>
      </c>
    </row>
    <row r="4" spans="1:2" x14ac:dyDescent="0.2">
      <c r="A4" s="7" t="s">
        <v>9</v>
      </c>
      <c r="B4" s="1"/>
    </row>
    <row r="5" spans="1:2" x14ac:dyDescent="0.2">
      <c r="A5" s="1" t="s">
        <v>3</v>
      </c>
      <c r="B5" s="2">
        <v>150000</v>
      </c>
    </row>
    <row r="6" spans="1:2" x14ac:dyDescent="0.2">
      <c r="A6" s="1" t="s">
        <v>4</v>
      </c>
      <c r="B6" s="2">
        <v>110000</v>
      </c>
    </row>
    <row r="7" spans="1:2" x14ac:dyDescent="0.2">
      <c r="A7" s="1" t="s">
        <v>5</v>
      </c>
      <c r="B7" s="3">
        <v>35</v>
      </c>
    </row>
    <row r="8" spans="1:2" x14ac:dyDescent="0.2">
      <c r="A8" s="1" t="s">
        <v>6</v>
      </c>
      <c r="B8" s="3">
        <v>22</v>
      </c>
    </row>
    <row r="9" spans="1:2" x14ac:dyDescent="0.2">
      <c r="A9" s="1" t="s">
        <v>0</v>
      </c>
      <c r="B9" s="4">
        <v>1080000</v>
      </c>
    </row>
    <row r="10" spans="1:2" x14ac:dyDescent="0.2">
      <c r="A10" s="1" t="s">
        <v>1</v>
      </c>
      <c r="B10" s="4">
        <v>3200000</v>
      </c>
    </row>
    <row r="11" spans="1:2" x14ac:dyDescent="0.2">
      <c r="A11" s="1" t="s">
        <v>2</v>
      </c>
      <c r="B11" s="4">
        <v>180000</v>
      </c>
    </row>
    <row r="12" spans="1:2" x14ac:dyDescent="0.2">
      <c r="A12" s="6" t="s">
        <v>25</v>
      </c>
      <c r="B12" s="12">
        <v>0.12</v>
      </c>
    </row>
    <row r="13" spans="1:2" x14ac:dyDescent="0.2">
      <c r="A13" s="5" t="s">
        <v>7</v>
      </c>
    </row>
    <row r="14" spans="1:2" x14ac:dyDescent="0.2">
      <c r="A14" s="6" t="s">
        <v>8</v>
      </c>
    </row>
    <row r="15" spans="1:2" x14ac:dyDescent="0.2">
      <c r="A15" s="6" t="s">
        <v>10</v>
      </c>
      <c r="B15" s="17">
        <v>28</v>
      </c>
    </row>
    <row r="16" spans="1:2" x14ac:dyDescent="0.2">
      <c r="A16" s="6" t="s">
        <v>11</v>
      </c>
      <c r="B16" s="17">
        <v>33</v>
      </c>
    </row>
    <row r="18" spans="1:4" x14ac:dyDescent="0.2">
      <c r="A18" s="5" t="s">
        <v>43</v>
      </c>
    </row>
    <row r="19" spans="1:4" ht="38.25" x14ac:dyDescent="0.2">
      <c r="A19" s="5"/>
      <c r="B19" s="20" t="s">
        <v>46</v>
      </c>
      <c r="C19" s="19" t="s">
        <v>44</v>
      </c>
      <c r="D19" s="20" t="s">
        <v>45</v>
      </c>
    </row>
    <row r="20" spans="1:4" x14ac:dyDescent="0.2">
      <c r="A20" s="6" t="s">
        <v>47</v>
      </c>
      <c r="B20" s="9">
        <f>+C20*D20</f>
        <v>3850000</v>
      </c>
      <c r="C20" s="10">
        <f>+B7</f>
        <v>35</v>
      </c>
      <c r="D20" s="11">
        <f>+B6</f>
        <v>110000</v>
      </c>
    </row>
    <row r="21" spans="1:4" x14ac:dyDescent="0.2">
      <c r="A21" s="6" t="s">
        <v>17</v>
      </c>
      <c r="B21" s="9">
        <f>+C21*D21</f>
        <v>1013999.9999999998</v>
      </c>
      <c r="C21" s="14">
        <v>25.349999999999994</v>
      </c>
      <c r="D21" s="11">
        <f>150000-D20</f>
        <v>40000</v>
      </c>
    </row>
    <row r="22" spans="1:4" x14ac:dyDescent="0.2">
      <c r="A22" s="5" t="s">
        <v>23</v>
      </c>
      <c r="B22" s="21">
        <f>+B21+B20</f>
        <v>4864000</v>
      </c>
    </row>
    <row r="23" spans="1:4" x14ac:dyDescent="0.2">
      <c r="A23" s="6" t="s">
        <v>18</v>
      </c>
      <c r="B23" s="9">
        <f>+D23*C23</f>
        <v>2420000</v>
      </c>
      <c r="C23" s="17">
        <v>22</v>
      </c>
      <c r="D23" s="11">
        <f>+D20</f>
        <v>110000</v>
      </c>
    </row>
    <row r="24" spans="1:4" x14ac:dyDescent="0.2">
      <c r="A24" s="6" t="s">
        <v>19</v>
      </c>
      <c r="B24" s="9">
        <f>+D24*C24</f>
        <v>800000</v>
      </c>
      <c r="C24" s="17">
        <v>20</v>
      </c>
      <c r="D24" s="11">
        <f>+D21</f>
        <v>40000</v>
      </c>
    </row>
    <row r="25" spans="1:4" x14ac:dyDescent="0.2">
      <c r="A25" s="5" t="s">
        <v>20</v>
      </c>
      <c r="B25" s="21">
        <f>+B23+B24</f>
        <v>3220000</v>
      </c>
    </row>
    <row r="26" spans="1:4" x14ac:dyDescent="0.2">
      <c r="A26" s="6" t="s">
        <v>21</v>
      </c>
      <c r="B26" s="9">
        <f>+B9</f>
        <v>1080000</v>
      </c>
    </row>
    <row r="27" spans="1:4" x14ac:dyDescent="0.2">
      <c r="A27" s="5" t="s">
        <v>22</v>
      </c>
      <c r="B27" s="21">
        <f>+B22-B25-B26</f>
        <v>564000</v>
      </c>
    </row>
    <row r="28" spans="1:4" x14ac:dyDescent="0.2">
      <c r="A28" s="6" t="s">
        <v>24</v>
      </c>
      <c r="B28" s="9">
        <f>+B10*B12</f>
        <v>384000</v>
      </c>
    </row>
    <row r="29" spans="1:4" x14ac:dyDescent="0.2">
      <c r="A29" s="5" t="s">
        <v>26</v>
      </c>
      <c r="B29" s="21">
        <f>+B27-B28</f>
        <v>180000</v>
      </c>
    </row>
    <row r="30" spans="1:4" x14ac:dyDescent="0.2">
      <c r="B30" s="10"/>
    </row>
    <row r="31" spans="1:4" x14ac:dyDescent="0.2">
      <c r="A31" s="6" t="s">
        <v>35</v>
      </c>
      <c r="B31" s="10"/>
    </row>
    <row r="32" spans="1:4" x14ac:dyDescent="0.2">
      <c r="A32" s="6" t="s">
        <v>36</v>
      </c>
      <c r="B32" s="10"/>
    </row>
    <row r="33" spans="1:4" x14ac:dyDescent="0.2">
      <c r="A33" s="6" t="s">
        <v>37</v>
      </c>
      <c r="B33" s="10"/>
    </row>
    <row r="34" spans="1:4" x14ac:dyDescent="0.2">
      <c r="A34" s="15" t="s">
        <v>38</v>
      </c>
      <c r="B34" s="10"/>
    </row>
    <row r="35" spans="1:4" x14ac:dyDescent="0.2">
      <c r="A35" s="6" t="s">
        <v>39</v>
      </c>
      <c r="B35" s="10"/>
    </row>
    <row r="36" spans="1:4" x14ac:dyDescent="0.2">
      <c r="A36" s="6" t="s">
        <v>40</v>
      </c>
      <c r="B36" s="10"/>
    </row>
    <row r="37" spans="1:4" x14ac:dyDescent="0.2">
      <c r="A37" s="6" t="s">
        <v>42</v>
      </c>
      <c r="B37" s="10"/>
    </row>
    <row r="38" spans="1:4" x14ac:dyDescent="0.2">
      <c r="B38" s="10"/>
    </row>
    <row r="39" spans="1:4" ht="12" customHeight="1" x14ac:dyDescent="0.2">
      <c r="A39" s="5" t="s">
        <v>48</v>
      </c>
      <c r="B39" s="10"/>
    </row>
    <row r="40" spans="1:4" ht="12" customHeight="1" x14ac:dyDescent="0.2">
      <c r="A40" s="5" t="s">
        <v>51</v>
      </c>
      <c r="B40" s="10"/>
    </row>
    <row r="41" spans="1:4" x14ac:dyDescent="0.2">
      <c r="A41" s="6" t="str">
        <f>+A7</f>
        <v>Preço de venda para clientes externos (€/BIT)</v>
      </c>
      <c r="B41" s="10">
        <f>+B7</f>
        <v>35</v>
      </c>
    </row>
    <row r="42" spans="1:4" x14ac:dyDescent="0.2">
      <c r="A42" s="6" t="s">
        <v>12</v>
      </c>
      <c r="B42" s="10">
        <v>2</v>
      </c>
    </row>
    <row r="43" spans="1:4" x14ac:dyDescent="0.2">
      <c r="A43" s="5" t="s">
        <v>13</v>
      </c>
      <c r="B43" s="13">
        <f>+B41-B42</f>
        <v>33</v>
      </c>
    </row>
    <row r="44" spans="1:4" ht="54" customHeight="1" x14ac:dyDescent="0.2">
      <c r="A44" s="18" t="s">
        <v>49</v>
      </c>
      <c r="B44" s="18"/>
      <c r="C44" s="18"/>
      <c r="D44" s="18"/>
    </row>
    <row r="45" spans="1:4" x14ac:dyDescent="0.2">
      <c r="A45" s="18" t="s">
        <v>50</v>
      </c>
      <c r="B45" s="18"/>
      <c r="C45" s="18"/>
      <c r="D45" s="18"/>
    </row>
    <row r="46" spans="1:4" x14ac:dyDescent="0.2">
      <c r="A46" s="16"/>
      <c r="B46" s="16"/>
      <c r="C46" s="16"/>
      <c r="D46" s="16"/>
    </row>
    <row r="47" spans="1:4" x14ac:dyDescent="0.2">
      <c r="A47" s="22" t="s">
        <v>52</v>
      </c>
      <c r="B47" s="16" t="s">
        <v>54</v>
      </c>
      <c r="C47" s="16" t="s">
        <v>55</v>
      </c>
      <c r="D47" s="16" t="s">
        <v>56</v>
      </c>
    </row>
    <row r="48" spans="1:4" x14ac:dyDescent="0.2">
      <c r="A48" s="16" t="s">
        <v>53</v>
      </c>
      <c r="B48" s="23">
        <v>60000</v>
      </c>
      <c r="C48" s="10">
        <v>28</v>
      </c>
      <c r="D48" s="9">
        <f>+B48*C48</f>
        <v>1680000</v>
      </c>
    </row>
    <row r="49" spans="1:4" x14ac:dyDescent="0.2">
      <c r="A49" s="16"/>
      <c r="B49" s="16"/>
      <c r="C49" s="16"/>
      <c r="D49" s="16"/>
    </row>
    <row r="50" spans="1:4" ht="27.75" customHeight="1" x14ac:dyDescent="0.2">
      <c r="A50" s="16" t="s">
        <v>57</v>
      </c>
      <c r="B50" s="16"/>
      <c r="C50" s="16"/>
      <c r="D50" s="16"/>
    </row>
    <row r="51" spans="1:4" x14ac:dyDescent="0.2">
      <c r="A51" s="16" t="s">
        <v>58</v>
      </c>
      <c r="B51" s="23">
        <v>20000</v>
      </c>
      <c r="C51" s="10">
        <v>33</v>
      </c>
      <c r="D51" s="9">
        <f>+B51*C51</f>
        <v>660000</v>
      </c>
    </row>
    <row r="52" spans="1:4" ht="25.5" x14ac:dyDescent="0.2">
      <c r="A52" s="16" t="s">
        <v>59</v>
      </c>
      <c r="B52" s="24">
        <f>+B48-B51</f>
        <v>40000</v>
      </c>
      <c r="D52" s="9">
        <f>+D48-D51</f>
        <v>1020000</v>
      </c>
    </row>
    <row r="53" spans="1:4" x14ac:dyDescent="0.2">
      <c r="A53" s="16" t="s">
        <v>60</v>
      </c>
      <c r="B53" s="16"/>
      <c r="C53" s="13">
        <f>+D52/B52</f>
        <v>25.5</v>
      </c>
      <c r="D53" s="16"/>
    </row>
    <row r="54" spans="1:4" x14ac:dyDescent="0.2">
      <c r="A54" s="16"/>
      <c r="B54" s="16"/>
      <c r="C54" s="16"/>
      <c r="D54" s="16"/>
    </row>
    <row r="55" spans="1:4" x14ac:dyDescent="0.2">
      <c r="A55" s="26" t="s">
        <v>65</v>
      </c>
      <c r="B55" s="16"/>
      <c r="C55" s="16"/>
      <c r="D55" s="16"/>
    </row>
    <row r="56" spans="1:4" x14ac:dyDescent="0.2">
      <c r="A56" s="6" t="s">
        <v>14</v>
      </c>
      <c r="B56" s="10">
        <f>+B8</f>
        <v>22</v>
      </c>
      <c r="C56" s="16"/>
      <c r="D56" s="16"/>
    </row>
    <row r="57" spans="1:4" x14ac:dyDescent="0.2">
      <c r="A57" s="6" t="s">
        <v>0</v>
      </c>
      <c r="B57" s="9">
        <f>+B9</f>
        <v>1080000</v>
      </c>
      <c r="C57" s="16"/>
      <c r="D57" s="16"/>
    </row>
    <row r="58" spans="1:4" x14ac:dyDescent="0.2">
      <c r="A58" s="6" t="s">
        <v>15</v>
      </c>
      <c r="B58" s="11">
        <f>+B5</f>
        <v>150000</v>
      </c>
      <c r="C58" s="16"/>
      <c r="D58" s="16"/>
    </row>
    <row r="59" spans="1:4" x14ac:dyDescent="0.2">
      <c r="A59" s="6" t="s">
        <v>27</v>
      </c>
      <c r="B59" s="10">
        <f>+B57/B58</f>
        <v>7.2</v>
      </c>
      <c r="C59" s="16"/>
      <c r="D59" s="16"/>
    </row>
    <row r="60" spans="1:4" x14ac:dyDescent="0.2">
      <c r="A60" s="6" t="s">
        <v>66</v>
      </c>
      <c r="B60" s="10">
        <f>+B56+B59</f>
        <v>29.2</v>
      </c>
      <c r="C60" s="16"/>
      <c r="D60" s="16"/>
    </row>
    <row r="61" spans="1:4" x14ac:dyDescent="0.2">
      <c r="A61" s="6" t="s">
        <v>67</v>
      </c>
      <c r="B61" s="10">
        <v>2</v>
      </c>
      <c r="C61" s="16"/>
      <c r="D61" s="16"/>
    </row>
    <row r="62" spans="1:4" x14ac:dyDescent="0.2">
      <c r="A62" s="6" t="s">
        <v>68</v>
      </c>
      <c r="B62" s="10">
        <f>+B60-B61</f>
        <v>27.2</v>
      </c>
      <c r="C62" s="16"/>
      <c r="D62" s="16"/>
    </row>
    <row r="63" spans="1:4" ht="28.5" customHeight="1" x14ac:dyDescent="0.2">
      <c r="A63" s="18" t="s">
        <v>69</v>
      </c>
      <c r="B63" s="18"/>
      <c r="C63" s="18"/>
      <c r="D63" s="18"/>
    </row>
    <row r="64" spans="1:4" x14ac:dyDescent="0.2">
      <c r="A64" s="16" t="s">
        <v>70</v>
      </c>
      <c r="B64" s="16"/>
      <c r="C64" s="16"/>
      <c r="D64" s="16"/>
    </row>
    <row r="65" spans="1:4" x14ac:dyDescent="0.2">
      <c r="A65" s="26" t="s">
        <v>61</v>
      </c>
      <c r="B65" s="16"/>
      <c r="C65" s="16"/>
      <c r="D65" s="16"/>
    </row>
    <row r="66" spans="1:4" x14ac:dyDescent="0.2">
      <c r="A66" s="26" t="s">
        <v>62</v>
      </c>
      <c r="B66" s="16"/>
      <c r="C66" s="16"/>
      <c r="D66" s="16"/>
    </row>
    <row r="67" spans="1:4" x14ac:dyDescent="0.2">
      <c r="A67" s="26" t="s">
        <v>71</v>
      </c>
      <c r="B67" s="16"/>
      <c r="C67" s="16"/>
      <c r="D67" s="16"/>
    </row>
    <row r="68" spans="1:4" x14ac:dyDescent="0.2">
      <c r="A68" s="26" t="s">
        <v>63</v>
      </c>
      <c r="B68" s="16"/>
      <c r="C68" s="16"/>
      <c r="D68" s="16"/>
    </row>
    <row r="69" spans="1:4" x14ac:dyDescent="0.2">
      <c r="A69" s="27" t="s">
        <v>64</v>
      </c>
    </row>
    <row r="70" spans="1:4" x14ac:dyDescent="0.2">
      <c r="A70" s="6" t="s">
        <v>72</v>
      </c>
      <c r="C70" s="25">
        <f>(25.5+25.35)/2</f>
        <v>25.425000000000001</v>
      </c>
    </row>
    <row r="72" spans="1:4" x14ac:dyDescent="0.2">
      <c r="A72" s="5" t="s">
        <v>73</v>
      </c>
    </row>
    <row r="74" spans="1:4" x14ac:dyDescent="0.2">
      <c r="A74" s="6" t="s">
        <v>74</v>
      </c>
    </row>
    <row r="75" spans="1:4" x14ac:dyDescent="0.2">
      <c r="A75" s="5" t="s">
        <v>75</v>
      </c>
    </row>
    <row r="76" spans="1:4" x14ac:dyDescent="0.2">
      <c r="A76" s="6" t="s">
        <v>28</v>
      </c>
      <c r="B76" s="9">
        <f>+C76*D76</f>
        <v>3850000</v>
      </c>
      <c r="C76" s="10">
        <f>+B41</f>
        <v>35</v>
      </c>
      <c r="D76" s="11">
        <v>110000</v>
      </c>
    </row>
    <row r="77" spans="1:4" x14ac:dyDescent="0.2">
      <c r="A77" s="6" t="s">
        <v>17</v>
      </c>
      <c r="B77" s="9">
        <f>+C77*D77</f>
        <v>1017000</v>
      </c>
      <c r="C77" s="29">
        <f>+C70</f>
        <v>25.425000000000001</v>
      </c>
      <c r="D77" s="11">
        <v>40000</v>
      </c>
    </row>
    <row r="78" spans="1:4" x14ac:dyDescent="0.2">
      <c r="A78" s="6" t="s">
        <v>23</v>
      </c>
      <c r="B78" s="9">
        <f>+B76+B77</f>
        <v>4867000</v>
      </c>
      <c r="D78" s="11"/>
    </row>
    <row r="79" spans="1:4" x14ac:dyDescent="0.2">
      <c r="A79" s="6" t="s">
        <v>33</v>
      </c>
      <c r="B79" s="9">
        <f t="shared" ref="B79:B80" si="0">+C79*D79</f>
        <v>2420000</v>
      </c>
      <c r="C79" s="10">
        <v>22</v>
      </c>
      <c r="D79" s="11">
        <f>+D76</f>
        <v>110000</v>
      </c>
    </row>
    <row r="80" spans="1:4" x14ac:dyDescent="0.2">
      <c r="A80" s="6" t="s">
        <v>34</v>
      </c>
      <c r="B80" s="9">
        <f t="shared" si="0"/>
        <v>800000</v>
      </c>
      <c r="C80" s="10">
        <f>+C79-2</f>
        <v>20</v>
      </c>
      <c r="D80" s="11">
        <f>+D77</f>
        <v>40000</v>
      </c>
    </row>
    <row r="81" spans="1:4" x14ac:dyDescent="0.2">
      <c r="A81" s="6" t="s">
        <v>16</v>
      </c>
      <c r="B81" s="9">
        <f>+B78-B79-B80</f>
        <v>1647000</v>
      </c>
    </row>
    <row r="82" spans="1:4" x14ac:dyDescent="0.2">
      <c r="A82" s="6" t="s">
        <v>0</v>
      </c>
      <c r="B82" s="9">
        <f>+B26</f>
        <v>1080000</v>
      </c>
    </row>
    <row r="83" spans="1:4" x14ac:dyDescent="0.2">
      <c r="A83" s="6" t="s">
        <v>29</v>
      </c>
      <c r="B83" s="9">
        <f>+B81-B82</f>
        <v>567000</v>
      </c>
    </row>
    <row r="84" spans="1:4" x14ac:dyDescent="0.2">
      <c r="A84" s="6" t="s">
        <v>24</v>
      </c>
      <c r="B84" s="9">
        <f>+B28</f>
        <v>384000</v>
      </c>
    </row>
    <row r="85" spans="1:4" x14ac:dyDescent="0.2">
      <c r="A85" s="6" t="s">
        <v>26</v>
      </c>
      <c r="B85" s="9">
        <f>+B83-B84</f>
        <v>183000</v>
      </c>
    </row>
    <row r="86" spans="1:4" x14ac:dyDescent="0.2">
      <c r="A86" s="6" t="s">
        <v>78</v>
      </c>
      <c r="B86" s="9"/>
    </row>
    <row r="87" spans="1:4" x14ac:dyDescent="0.2">
      <c r="A87" s="6" t="s">
        <v>76</v>
      </c>
      <c r="B87" s="9"/>
    </row>
    <row r="88" spans="1:4" x14ac:dyDescent="0.2">
      <c r="A88" s="6" t="s">
        <v>81</v>
      </c>
      <c r="B88" s="11">
        <f t="shared" ref="B88:D88" si="1">+B48</f>
        <v>60000</v>
      </c>
      <c r="C88" s="10">
        <f t="shared" si="1"/>
        <v>28</v>
      </c>
      <c r="D88" s="9">
        <f>+B88*C88</f>
        <v>1680000</v>
      </c>
    </row>
    <row r="89" spans="1:4" x14ac:dyDescent="0.2">
      <c r="A89" s="6" t="s">
        <v>79</v>
      </c>
      <c r="B89" s="11"/>
      <c r="C89" s="10"/>
      <c r="D89" s="9"/>
    </row>
    <row r="90" spans="1:4" x14ac:dyDescent="0.2">
      <c r="A90" s="6" t="s">
        <v>82</v>
      </c>
      <c r="B90" s="11">
        <v>20000</v>
      </c>
      <c r="C90" s="10">
        <v>33</v>
      </c>
      <c r="D90" s="9">
        <f>+B90*C90</f>
        <v>660000</v>
      </c>
    </row>
    <row r="91" spans="1:4" x14ac:dyDescent="0.2">
      <c r="A91" s="6" t="s">
        <v>80</v>
      </c>
      <c r="B91" s="11">
        <v>40000</v>
      </c>
      <c r="C91" s="28">
        <f>+C70</f>
        <v>25.425000000000001</v>
      </c>
      <c r="D91" s="9">
        <f>+B91*C91</f>
        <v>1017000</v>
      </c>
    </row>
    <row r="92" spans="1:4" x14ac:dyDescent="0.2">
      <c r="A92" s="6" t="s">
        <v>77</v>
      </c>
      <c r="B92" s="11"/>
      <c r="C92" s="28"/>
      <c r="D92" s="9">
        <f>+D88-D90-D91</f>
        <v>3000</v>
      </c>
    </row>
    <row r="93" spans="1:4" x14ac:dyDescent="0.2">
      <c r="A93" s="6" t="s">
        <v>83</v>
      </c>
      <c r="B93" s="11"/>
      <c r="C93" s="28"/>
      <c r="D93" s="9"/>
    </row>
    <row r="94" spans="1:4" ht="27.75" customHeight="1" x14ac:dyDescent="0.2">
      <c r="A94" s="18" t="s">
        <v>84</v>
      </c>
      <c r="B94" s="18"/>
      <c r="C94" s="18"/>
      <c r="D94" s="18"/>
    </row>
    <row r="95" spans="1:4" x14ac:dyDescent="0.2">
      <c r="B95" s="11"/>
      <c r="C95" s="28"/>
      <c r="D95" s="9"/>
    </row>
    <row r="96" spans="1:4" x14ac:dyDescent="0.2">
      <c r="B96" s="11"/>
      <c r="C96" s="28"/>
      <c r="D96" s="9"/>
    </row>
    <row r="97" spans="1:4" x14ac:dyDescent="0.2">
      <c r="B97" s="11"/>
      <c r="C97" s="28"/>
      <c r="D97" s="9"/>
    </row>
    <row r="98" spans="1:4" x14ac:dyDescent="0.2">
      <c r="B98" s="11"/>
      <c r="C98" s="28"/>
      <c r="D98" s="9"/>
    </row>
    <row r="99" spans="1:4" x14ac:dyDescent="0.2">
      <c r="B99" s="11"/>
      <c r="C99" s="28"/>
      <c r="D99" s="9"/>
    </row>
    <row r="100" spans="1:4" x14ac:dyDescent="0.2">
      <c r="B100" s="11"/>
      <c r="C100" s="28"/>
      <c r="D100" s="9"/>
    </row>
    <row r="101" spans="1:4" x14ac:dyDescent="0.2">
      <c r="B101" s="11"/>
      <c r="C101" s="28"/>
      <c r="D101" s="9"/>
    </row>
    <row r="102" spans="1:4" x14ac:dyDescent="0.2">
      <c r="B102" s="11"/>
      <c r="C102" s="28"/>
      <c r="D102" s="9"/>
    </row>
    <row r="103" spans="1:4" x14ac:dyDescent="0.2">
      <c r="B103" s="9"/>
    </row>
    <row r="104" spans="1:4" ht="37.5" customHeight="1" x14ac:dyDescent="0.2">
      <c r="A104" s="18" t="s">
        <v>30</v>
      </c>
      <c r="B104" s="18"/>
      <c r="C104" s="18"/>
      <c r="D104" s="18"/>
    </row>
    <row r="105" spans="1:4" ht="56.25" customHeight="1" x14ac:dyDescent="0.2">
      <c r="A105" s="18" t="s">
        <v>32</v>
      </c>
      <c r="B105" s="18"/>
      <c r="C105" s="18"/>
      <c r="D105" s="18"/>
    </row>
    <row r="106" spans="1:4" x14ac:dyDescent="0.2">
      <c r="A106" s="6" t="s">
        <v>31</v>
      </c>
    </row>
  </sheetData>
  <mergeCells count="6">
    <mergeCell ref="A104:D104"/>
    <mergeCell ref="A105:D105"/>
    <mergeCell ref="A44:D44"/>
    <mergeCell ref="A45:D45"/>
    <mergeCell ref="A63:D63"/>
    <mergeCell ref="A94:D9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jcneves</dc:creator>
  <cp:lastModifiedBy>jcneves</cp:lastModifiedBy>
  <cp:lastPrinted>2017-03-29T14:16:15Z</cp:lastPrinted>
  <dcterms:created xsi:type="dcterms:W3CDTF">2016-02-03T15:55:44Z</dcterms:created>
  <dcterms:modified xsi:type="dcterms:W3CDTF">2017-03-29T14:57:20Z</dcterms:modified>
</cp:coreProperties>
</file>